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свод мест бюд 07 01" sheetId="1" r:id="rId1"/>
    <sheet name="40" sheetId="2" r:id="rId2"/>
  </sheets>
  <definedNames>
    <definedName name="_xlnm.Print_Titles" localSheetId="1">'40'!$3:$4</definedName>
  </definedNames>
  <calcPr fullCalcOnLoad="1"/>
</workbook>
</file>

<file path=xl/sharedStrings.xml><?xml version="1.0" encoding="utf-8"?>
<sst xmlns="http://schemas.openxmlformats.org/spreadsheetml/2006/main" count="92" uniqueCount="76">
  <si>
    <t>ЭКР</t>
  </si>
  <si>
    <t>Наименование</t>
  </si>
  <si>
    <t>всего</t>
  </si>
  <si>
    <t>I квартал</t>
  </si>
  <si>
    <t>II квартал</t>
  </si>
  <si>
    <t>III квартал</t>
  </si>
  <si>
    <t>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</si>
  <si>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</si>
  <si>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</si>
  <si>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</si>
  <si>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</si>
  <si>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</si>
  <si>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</si>
  <si>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</si>
  <si>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</si>
  <si>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</si>
  <si>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</si>
  <si>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</si>
  <si>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Заработная плата</t>
  </si>
  <si>
    <t>Прочие выплаты</t>
  </si>
  <si>
    <t>оплата суточных</t>
  </si>
  <si>
    <t>Книгоиздательская литература</t>
  </si>
  <si>
    <t>Начисление на заработную плату</t>
  </si>
  <si>
    <t>Услуги связи</t>
  </si>
  <si>
    <t>Связь</t>
  </si>
  <si>
    <t>Интернет</t>
  </si>
  <si>
    <t>Транспортные услуги</t>
  </si>
  <si>
    <t>Коммунальные услуги</t>
  </si>
  <si>
    <t xml:space="preserve">Электроэнергия </t>
  </si>
  <si>
    <t>Теплоснабжение</t>
  </si>
  <si>
    <t>Холодное водоснабжение</t>
  </si>
  <si>
    <t>Вывоз ЖБО</t>
  </si>
  <si>
    <t>Услуги по содержанию имущества</t>
  </si>
  <si>
    <t>Вывоз ТБО</t>
  </si>
  <si>
    <t>Техническое обслуживание пожарной сигнализации</t>
  </si>
  <si>
    <t>Дератизация</t>
  </si>
  <si>
    <t>Измерение сопративления изоляции электропровода</t>
  </si>
  <si>
    <t>Заправка картриджа</t>
  </si>
  <si>
    <t>Заправка огнетушителя</t>
  </si>
  <si>
    <t>Договор на обслуживание теплосчетчика и водосчетчика</t>
  </si>
  <si>
    <t>Прочие услуги</t>
  </si>
  <si>
    <t>Оказание охранных услуг</t>
  </si>
  <si>
    <t>Услуги СЭС</t>
  </si>
  <si>
    <t>Оплата труда лиц не состоящих в штате учреждения для выполнения работ, услуг.</t>
  </si>
  <si>
    <t xml:space="preserve">Прочие расходы  </t>
  </si>
  <si>
    <t>Увеличение стоимости  основных средств</t>
  </si>
  <si>
    <t>Увеличение стоимости материальных запасов</t>
  </si>
  <si>
    <t xml:space="preserve">Продукты питания </t>
  </si>
  <si>
    <t>Прочие расходы</t>
  </si>
  <si>
    <t>ВСЕГО по 875 0701 4209900 001</t>
  </si>
  <si>
    <t>Руководитель подразеления по решению вопросов в области образования , опеки и попечительства                                                   Л.А.Шорикова</t>
  </si>
  <si>
    <t>Главный бухгалтер</t>
  </si>
  <si>
    <t>Л.П.Новодворцева</t>
  </si>
  <si>
    <t>Исп.экономист  Е.В Лямцева</t>
  </si>
  <si>
    <t>договор на уборку снега</t>
  </si>
  <si>
    <t>Лабораторные исследования стружки с кровли здания</t>
  </si>
  <si>
    <t>Санитарно-гигиеническое обучение</t>
  </si>
  <si>
    <t>Проживание в командировке</t>
  </si>
  <si>
    <t>Обучение по электрохозяйству и теплохозяйству</t>
  </si>
  <si>
    <t>Подписка на переодическую литературу</t>
  </si>
  <si>
    <t>Медицинские услуги</t>
  </si>
  <si>
    <t>Предоставление сертификата ООО "Компания Реноме"</t>
  </si>
  <si>
    <t>Пособие до 3-х лет</t>
  </si>
  <si>
    <t>Текущий ремонт групповых, подсобных помещений</t>
  </si>
  <si>
    <t>Приобретение компьютера</t>
  </si>
  <si>
    <t>декабрь</t>
  </si>
  <si>
    <t>Камерная обработка</t>
  </si>
  <si>
    <t>Промывка системы отопления</t>
  </si>
  <si>
    <t>Ремонт и обслуживание орг техники</t>
  </si>
  <si>
    <t>Услуги нотариуса</t>
  </si>
  <si>
    <t xml:space="preserve">По месячная разбивка бюджета по МКДОУ   Причулымскому детскому саду на 2013 год </t>
  </si>
  <si>
    <t>875 0701 4209900 001 2С096</t>
  </si>
  <si>
    <t>всего 2013 год</t>
  </si>
  <si>
    <t>всего 2014 год</t>
  </si>
  <si>
    <t>всего 2015 год</t>
  </si>
  <si>
    <t xml:space="preserve">Свод  по детским садам Ачинского района на 2013 год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</si>
</sst>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1" fontId="5" fillId="2" borderId="1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2" fillId="0" borderId="1" xfId="0" applyFont="1" applyFill="1" applyBorder="1" applyAlignment="1">
      <alignment/>
    </xf>
    <xf numFmtId="0" fontId="8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wrapText="1"/>
    </xf>
    <xf numFmtId="1" fontId="5" fillId="3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1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" fontId="8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" fontId="8" fillId="0" borderId="0" xfId="0" applyNumberFormat="1" applyFont="1" applyAlignment="1">
      <alignment/>
    </xf>
    <xf numFmtId="0" fontId="4" fillId="0" borderId="1" xfId="0" applyFont="1" applyFill="1" applyBorder="1" applyAlignment="1">
      <alignment horizontal="center"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7" fillId="0" borderId="1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1"/>
  <sheetViews>
    <sheetView workbookViewId="0" topLeftCell="A1">
      <selection activeCell="C20" sqref="C20:C21"/>
    </sheetView>
  </sheetViews>
  <sheetFormatPr defaultColWidth="9.140625" defaultRowHeight="12.75"/>
  <cols>
    <col min="1" max="1" width="8.57421875" style="22" customWidth="1"/>
    <col min="2" max="2" width="31.421875" style="22" customWidth="1"/>
    <col min="3" max="3" width="19.421875" style="22" customWidth="1"/>
    <col min="4" max="4" width="16.421875" style="22" customWidth="1"/>
    <col min="5" max="5" width="17.140625" style="22" customWidth="1"/>
    <col min="6" max="6" width="9.140625" style="22" customWidth="1"/>
    <col min="7" max="7" width="10.421875" style="22" customWidth="1"/>
    <col min="8" max="16384" width="9.140625" style="22" customWidth="1"/>
  </cols>
  <sheetData>
    <row r="3" spans="1:9" ht="15">
      <c r="A3" s="35" t="s">
        <v>75</v>
      </c>
      <c r="B3" s="35"/>
      <c r="C3" s="35"/>
      <c r="D3" s="35"/>
      <c r="E3" s="35"/>
      <c r="F3" s="29"/>
      <c r="G3" s="29"/>
      <c r="H3" s="29"/>
      <c r="I3" s="29"/>
    </row>
    <row r="6" spans="1:5" ht="15">
      <c r="A6" s="37" t="s">
        <v>0</v>
      </c>
      <c r="B6" s="37" t="s">
        <v>1</v>
      </c>
      <c r="C6" s="34" t="s">
        <v>72</v>
      </c>
      <c r="D6" s="34" t="s">
        <v>73</v>
      </c>
      <c r="E6" s="34" t="s">
        <v>74</v>
      </c>
    </row>
    <row r="7" spans="1:5" ht="15">
      <c r="A7" s="37"/>
      <c r="B7" s="37"/>
      <c r="C7" s="34"/>
      <c r="D7" s="34"/>
      <c r="E7" s="34"/>
    </row>
    <row r="8" spans="1:5" ht="15">
      <c r="A8" s="23">
        <v>211</v>
      </c>
      <c r="B8" s="24" t="s">
        <v>18</v>
      </c>
      <c r="C8" s="25" t="e">
        <f>#REF!+#REF!+#REF!+#REF!+'40'!C5+#REF!</f>
        <v>#REF!</v>
      </c>
      <c r="D8" s="26">
        <v>17021798</v>
      </c>
      <c r="E8" s="26">
        <v>17021798</v>
      </c>
    </row>
    <row r="9" spans="1:5" ht="15">
      <c r="A9" s="23">
        <v>212</v>
      </c>
      <c r="B9" s="24" t="s">
        <v>19</v>
      </c>
      <c r="C9" s="27" t="e">
        <f>#REF!+#REF!+#REF!+#REF!+'40'!C6+#REF!</f>
        <v>#REF!</v>
      </c>
      <c r="D9" s="14">
        <v>107500</v>
      </c>
      <c r="E9" s="14">
        <v>107500</v>
      </c>
    </row>
    <row r="10" spans="1:5" ht="30">
      <c r="A10" s="23">
        <v>213</v>
      </c>
      <c r="B10" s="24" t="s">
        <v>22</v>
      </c>
      <c r="C10" s="27" t="e">
        <f>#REF!+#REF!+#REF!+#REF!+'40'!C10+#REF!</f>
        <v>#REF!</v>
      </c>
      <c r="D10" s="14">
        <v>5140583</v>
      </c>
      <c r="E10" s="14">
        <v>5140583</v>
      </c>
    </row>
    <row r="11" spans="1:7" ht="15">
      <c r="A11" s="23">
        <v>221</v>
      </c>
      <c r="B11" s="24" t="s">
        <v>23</v>
      </c>
      <c r="C11" s="27" t="e">
        <f>#REF!+#REF!+#REF!+#REF!+'40'!C11+#REF!</f>
        <v>#REF!</v>
      </c>
      <c r="D11" s="14">
        <v>164880</v>
      </c>
      <c r="E11" s="14">
        <v>164880</v>
      </c>
      <c r="G11" s="30"/>
    </row>
    <row r="12" spans="1:5" ht="15">
      <c r="A12" s="23">
        <v>222</v>
      </c>
      <c r="B12" s="24" t="s">
        <v>26</v>
      </c>
      <c r="C12" s="27" t="e">
        <f>#REF!+#REF!+#REF!+#REF!+'40'!C15+#REF!</f>
        <v>#REF!</v>
      </c>
      <c r="D12" s="14">
        <v>194000</v>
      </c>
      <c r="E12" s="14">
        <v>194000</v>
      </c>
    </row>
    <row r="13" spans="1:5" ht="15">
      <c r="A13" s="23">
        <v>223</v>
      </c>
      <c r="B13" s="24" t="s">
        <v>27</v>
      </c>
      <c r="C13" s="27" t="e">
        <f>#REF!+#REF!+#REF!+#REF!+'40'!C16+#REF!</f>
        <v>#REF!</v>
      </c>
      <c r="D13" s="14" t="e">
        <f>C13*1.105*0.97</f>
        <v>#REF!</v>
      </c>
      <c r="E13" s="14" t="e">
        <f>D13*1.11*0.97</f>
        <v>#REF!</v>
      </c>
    </row>
    <row r="14" spans="1:5" ht="30">
      <c r="A14" s="23">
        <v>225</v>
      </c>
      <c r="B14" s="24" t="s">
        <v>32</v>
      </c>
      <c r="C14" s="27" t="e">
        <f>#REF!+#REF!+#REF!+#REF!+'40'!C21+#REF!</f>
        <v>#REF!</v>
      </c>
      <c r="D14" s="14">
        <v>8856925</v>
      </c>
      <c r="E14" s="14">
        <v>8856925</v>
      </c>
    </row>
    <row r="15" spans="1:5" ht="15">
      <c r="A15" s="23">
        <v>226</v>
      </c>
      <c r="B15" s="24" t="s">
        <v>40</v>
      </c>
      <c r="C15" s="27" t="e">
        <f>#REF!+#REF!+#REF!+#REF!+'40'!C35+#REF!</f>
        <v>#REF!</v>
      </c>
      <c r="D15" s="14">
        <v>1594740</v>
      </c>
      <c r="E15" s="14">
        <v>1594740</v>
      </c>
    </row>
    <row r="16" spans="1:5" ht="15">
      <c r="A16" s="23">
        <v>290</v>
      </c>
      <c r="B16" s="24" t="s">
        <v>44</v>
      </c>
      <c r="C16" s="27" t="e">
        <f>#REF!+#REF!+#REF!+#REF!+'40'!C47+#REF!</f>
        <v>#REF!</v>
      </c>
      <c r="D16" s="14">
        <v>85700</v>
      </c>
      <c r="E16" s="14">
        <v>85700</v>
      </c>
    </row>
    <row r="17" spans="1:5" ht="30">
      <c r="A17" s="23">
        <v>310</v>
      </c>
      <c r="B17" s="24" t="s">
        <v>45</v>
      </c>
      <c r="C17" s="27" t="e">
        <f>#REF!+#REF!+#REF!+#REF!+'40'!C48+#REF!</f>
        <v>#REF!</v>
      </c>
      <c r="D17" s="14">
        <v>2398100</v>
      </c>
      <c r="E17" s="14">
        <v>2398100</v>
      </c>
    </row>
    <row r="18" spans="1:5" ht="30">
      <c r="A18" s="23">
        <v>340</v>
      </c>
      <c r="B18" s="24" t="s">
        <v>46</v>
      </c>
      <c r="C18" s="27" t="e">
        <f>#REF!+#REF!+#REF!+#REF!+'40'!C50+#REF!</f>
        <v>#REF!</v>
      </c>
      <c r="D18" s="14">
        <v>4193500</v>
      </c>
      <c r="E18" s="14">
        <v>4193500</v>
      </c>
    </row>
    <row r="19" spans="1:5" ht="15">
      <c r="A19" s="36" t="s">
        <v>49</v>
      </c>
      <c r="B19" s="36"/>
      <c r="C19" s="28" t="e">
        <f>SUM(C8:C18)</f>
        <v>#REF!</v>
      </c>
      <c r="D19" s="28" t="e">
        <f>SUM(D8:D18)</f>
        <v>#REF!</v>
      </c>
      <c r="E19" s="28" t="e">
        <f>SUM(E8:E18)</f>
        <v>#REF!</v>
      </c>
    </row>
    <row r="20" ht="15">
      <c r="C20" s="32">
        <v>32706940</v>
      </c>
    </row>
    <row r="21" ht="15">
      <c r="C21" s="33" t="e">
        <f>C19-C20</f>
        <v>#REF!</v>
      </c>
    </row>
  </sheetData>
  <mergeCells count="7">
    <mergeCell ref="D6:D7"/>
    <mergeCell ref="E6:E7"/>
    <mergeCell ref="A3:E3"/>
    <mergeCell ref="A19:B19"/>
    <mergeCell ref="A6:A7"/>
    <mergeCell ref="B6:B7"/>
    <mergeCell ref="C6:C7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B1">
      <pane xSplit="2" ySplit="4" topLeftCell="D5" activePane="bottomRight" state="frozen"/>
      <selection pane="topLeft" activeCell="B1" sqref="B1"/>
      <selection pane="topRight" activeCell="D1" sqref="D1"/>
      <selection pane="bottomLeft" activeCell="B5" sqref="B5"/>
      <selection pane="bottomRight" activeCell="E12" sqref="E12"/>
    </sheetView>
  </sheetViews>
  <sheetFormatPr defaultColWidth="9.140625" defaultRowHeight="12.75"/>
  <cols>
    <col min="1" max="1" width="4.140625" style="1" customWidth="1"/>
    <col min="2" max="2" width="31.421875" style="1" customWidth="1"/>
    <col min="3" max="4" width="8.00390625" style="1" customWidth="1"/>
    <col min="5" max="5" width="8.140625" style="1" customWidth="1"/>
    <col min="6" max="6" width="8.28125" style="1" customWidth="1"/>
    <col min="7" max="7" width="8.140625" style="1" customWidth="1"/>
    <col min="8" max="8" width="8.00390625" style="1" customWidth="1"/>
    <col min="9" max="9" width="8.8515625" style="1" customWidth="1"/>
    <col min="10" max="10" width="8.00390625" style="1" customWidth="1"/>
    <col min="11" max="11" width="9.00390625" style="1" customWidth="1"/>
    <col min="12" max="12" width="9.140625" style="1" customWidth="1"/>
    <col min="13" max="13" width="7.7109375" style="1" customWidth="1"/>
    <col min="14" max="14" width="8.140625" style="1" customWidth="1"/>
    <col min="15" max="16384" width="9.140625" style="1" customWidth="1"/>
  </cols>
  <sheetData>
    <row r="1" spans="1:15" ht="15.75">
      <c r="A1" s="41" t="s">
        <v>70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2:3" ht="12.75">
      <c r="B2" s="2" t="s">
        <v>71</v>
      </c>
      <c r="C2" s="3"/>
    </row>
    <row r="3" spans="1:15" ht="14.25">
      <c r="A3" s="43" t="s">
        <v>0</v>
      </c>
      <c r="B3" s="43" t="s">
        <v>1</v>
      </c>
      <c r="C3" s="42" t="s">
        <v>2</v>
      </c>
      <c r="D3" s="37" t="s">
        <v>3</v>
      </c>
      <c r="E3" s="37"/>
      <c r="F3" s="37"/>
      <c r="G3" s="37" t="s">
        <v>4</v>
      </c>
      <c r="H3" s="37"/>
      <c r="I3" s="37"/>
      <c r="J3" s="37" t="s">
        <v>5</v>
      </c>
      <c r="K3" s="37"/>
      <c r="L3" s="37"/>
      <c r="M3" s="37" t="s">
        <v>6</v>
      </c>
      <c r="N3" s="37"/>
      <c r="O3" s="37"/>
    </row>
    <row r="4" spans="1:15" ht="15">
      <c r="A4" s="43"/>
      <c r="B4" s="43"/>
      <c r="C4" s="42"/>
      <c r="D4" s="14" t="s">
        <v>7</v>
      </c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14" t="s">
        <v>17</v>
      </c>
      <c r="O4" s="14" t="s">
        <v>65</v>
      </c>
    </row>
    <row r="5" spans="1:15" ht="12.75">
      <c r="A5" s="16">
        <v>211</v>
      </c>
      <c r="B5" s="17" t="s">
        <v>18</v>
      </c>
      <c r="C5" s="5">
        <f>SUM(D5:O5)</f>
        <v>1916000</v>
      </c>
      <c r="D5" s="18">
        <f>117000+41000-36000</f>
        <v>122000</v>
      </c>
      <c r="E5" s="18">
        <f>120000+41000-36000</f>
        <v>125000</v>
      </c>
      <c r="F5" s="18">
        <f>138000+41000-35000</f>
        <v>144000</v>
      </c>
      <c r="G5" s="18">
        <f>126000+41000-35000</f>
        <v>132000</v>
      </c>
      <c r="H5" s="18">
        <f>147000+141000-35000</f>
        <v>253000</v>
      </c>
      <c r="I5" s="18">
        <f>174000+141000-35000</f>
        <v>280000</v>
      </c>
      <c r="J5" s="18">
        <f>150000+41000-35000</f>
        <v>156000</v>
      </c>
      <c r="K5" s="18">
        <f>158000+41000-35000</f>
        <v>164000</v>
      </c>
      <c r="L5" s="18">
        <f>114000+41000-35000</f>
        <v>120000</v>
      </c>
      <c r="M5" s="18">
        <f>131000+44000-35000</f>
        <v>140000</v>
      </c>
      <c r="N5" s="18">
        <f>175000-35000</f>
        <v>140000</v>
      </c>
      <c r="O5" s="18">
        <f>175000-35000</f>
        <v>140000</v>
      </c>
    </row>
    <row r="6" spans="1:16" ht="12.75">
      <c r="A6" s="16">
        <v>212</v>
      </c>
      <c r="B6" s="17" t="s">
        <v>19</v>
      </c>
      <c r="C6" s="5">
        <f aca="true" t="shared" si="0" ref="C6:C52">SUM(D6:O6)</f>
        <v>7200</v>
      </c>
      <c r="D6" s="18">
        <f>D7+D9</f>
        <v>600</v>
      </c>
      <c r="E6" s="18">
        <f aca="true" t="shared" si="1" ref="E6:O6">E7+E9</f>
        <v>600</v>
      </c>
      <c r="F6" s="18">
        <f t="shared" si="1"/>
        <v>600</v>
      </c>
      <c r="G6" s="18">
        <f t="shared" si="1"/>
        <v>600</v>
      </c>
      <c r="H6" s="18">
        <f t="shared" si="1"/>
        <v>600</v>
      </c>
      <c r="I6" s="18">
        <f t="shared" si="1"/>
        <v>600</v>
      </c>
      <c r="J6" s="18">
        <f t="shared" si="1"/>
        <v>600</v>
      </c>
      <c r="K6" s="18">
        <f t="shared" si="1"/>
        <v>600</v>
      </c>
      <c r="L6" s="18">
        <f t="shared" si="1"/>
        <v>600</v>
      </c>
      <c r="M6" s="18">
        <f t="shared" si="1"/>
        <v>600</v>
      </c>
      <c r="N6" s="18">
        <f t="shared" si="1"/>
        <v>600</v>
      </c>
      <c r="O6" s="18">
        <f t="shared" si="1"/>
        <v>600</v>
      </c>
      <c r="P6" s="6"/>
    </row>
    <row r="7" spans="1:15" ht="17.25" customHeight="1" hidden="1">
      <c r="A7" s="13"/>
      <c r="B7" s="7" t="s">
        <v>20</v>
      </c>
      <c r="C7" s="5">
        <f t="shared" si="0"/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</row>
    <row r="8" spans="1:15" ht="15" customHeight="1" hidden="1">
      <c r="A8" s="13"/>
      <c r="B8" s="7" t="s">
        <v>62</v>
      </c>
      <c r="C8" s="5">
        <f t="shared" si="0"/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</row>
    <row r="9" spans="1:15" ht="15" customHeight="1">
      <c r="A9" s="13"/>
      <c r="B9" s="7" t="s">
        <v>21</v>
      </c>
      <c r="C9" s="5">
        <f t="shared" si="0"/>
        <v>7200</v>
      </c>
      <c r="D9" s="15">
        <v>600</v>
      </c>
      <c r="E9" s="15">
        <v>600</v>
      </c>
      <c r="F9" s="15">
        <v>600</v>
      </c>
      <c r="G9" s="15">
        <v>600</v>
      </c>
      <c r="H9" s="15">
        <v>600</v>
      </c>
      <c r="I9" s="15">
        <v>600</v>
      </c>
      <c r="J9" s="15">
        <v>600</v>
      </c>
      <c r="K9" s="15">
        <v>600</v>
      </c>
      <c r="L9" s="15">
        <v>600</v>
      </c>
      <c r="M9" s="15">
        <v>600</v>
      </c>
      <c r="N9" s="15">
        <v>600</v>
      </c>
      <c r="O9" s="15">
        <v>600</v>
      </c>
    </row>
    <row r="10" spans="1:15" ht="12.75">
      <c r="A10" s="16">
        <v>213</v>
      </c>
      <c r="B10" s="17" t="s">
        <v>22</v>
      </c>
      <c r="C10" s="5">
        <f t="shared" si="0"/>
        <v>578632</v>
      </c>
      <c r="D10" s="18">
        <f aca="true" t="shared" si="2" ref="D10:O10">D5*0.302</f>
        <v>36844</v>
      </c>
      <c r="E10" s="18">
        <f t="shared" si="2"/>
        <v>37750</v>
      </c>
      <c r="F10" s="18">
        <f t="shared" si="2"/>
        <v>43488</v>
      </c>
      <c r="G10" s="18">
        <f t="shared" si="2"/>
        <v>39864</v>
      </c>
      <c r="H10" s="18">
        <f t="shared" si="2"/>
        <v>76406</v>
      </c>
      <c r="I10" s="18">
        <f t="shared" si="2"/>
        <v>84560</v>
      </c>
      <c r="J10" s="18">
        <f t="shared" si="2"/>
        <v>47112</v>
      </c>
      <c r="K10" s="18">
        <f t="shared" si="2"/>
        <v>49528</v>
      </c>
      <c r="L10" s="18">
        <f t="shared" si="2"/>
        <v>36240</v>
      </c>
      <c r="M10" s="18">
        <f t="shared" si="2"/>
        <v>42280</v>
      </c>
      <c r="N10" s="18">
        <f t="shared" si="2"/>
        <v>42280</v>
      </c>
      <c r="O10" s="18">
        <f t="shared" si="2"/>
        <v>42280</v>
      </c>
    </row>
    <row r="11" spans="1:15" ht="16.5" customHeight="1">
      <c r="A11" s="16">
        <v>221</v>
      </c>
      <c r="B11" s="17" t="s">
        <v>23</v>
      </c>
      <c r="C11" s="5">
        <f t="shared" si="0"/>
        <v>26300</v>
      </c>
      <c r="D11" s="18">
        <f>SUM(D12:D14)</f>
        <v>8150</v>
      </c>
      <c r="E11" s="18">
        <f aca="true" t="shared" si="3" ref="E11:O11">SUM(E12:E14)</f>
        <v>1650</v>
      </c>
      <c r="F11" s="18">
        <f t="shared" si="3"/>
        <v>1650</v>
      </c>
      <c r="G11" s="18">
        <f t="shared" si="3"/>
        <v>1650</v>
      </c>
      <c r="H11" s="18">
        <f t="shared" si="3"/>
        <v>1650</v>
      </c>
      <c r="I11" s="18">
        <f t="shared" si="3"/>
        <v>1650</v>
      </c>
      <c r="J11" s="18">
        <f t="shared" si="3"/>
        <v>1650</v>
      </c>
      <c r="K11" s="18">
        <f t="shared" si="3"/>
        <v>1650</v>
      </c>
      <c r="L11" s="18">
        <f t="shared" si="3"/>
        <v>1650</v>
      </c>
      <c r="M11" s="18">
        <f t="shared" si="3"/>
        <v>1650</v>
      </c>
      <c r="N11" s="18">
        <f t="shared" si="3"/>
        <v>1650</v>
      </c>
      <c r="O11" s="18">
        <f t="shared" si="3"/>
        <v>1650</v>
      </c>
    </row>
    <row r="12" spans="1:15" s="19" customFormat="1" ht="24.75" customHeight="1">
      <c r="A12" s="13"/>
      <c r="B12" s="20" t="s">
        <v>61</v>
      </c>
      <c r="C12" s="5">
        <f t="shared" si="0"/>
        <v>6500</v>
      </c>
      <c r="D12" s="15">
        <v>6500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</row>
    <row r="13" spans="1:15" ht="12.75" customHeight="1">
      <c r="A13" s="4"/>
      <c r="B13" s="8" t="s">
        <v>24</v>
      </c>
      <c r="C13" s="5">
        <f t="shared" si="0"/>
        <v>6600</v>
      </c>
      <c r="D13" s="15">
        <v>550</v>
      </c>
      <c r="E13" s="15">
        <v>550</v>
      </c>
      <c r="F13" s="15">
        <v>550</v>
      </c>
      <c r="G13" s="15">
        <v>550</v>
      </c>
      <c r="H13" s="15">
        <v>550</v>
      </c>
      <c r="I13" s="15">
        <v>550</v>
      </c>
      <c r="J13" s="15">
        <v>550</v>
      </c>
      <c r="K13" s="15">
        <v>550</v>
      </c>
      <c r="L13" s="15">
        <v>550</v>
      </c>
      <c r="M13" s="15">
        <v>550</v>
      </c>
      <c r="N13" s="15">
        <v>550</v>
      </c>
      <c r="O13" s="15">
        <v>550</v>
      </c>
    </row>
    <row r="14" spans="1:15" ht="12" customHeight="1">
      <c r="A14" s="4"/>
      <c r="B14" s="8" t="s">
        <v>25</v>
      </c>
      <c r="C14" s="5">
        <f t="shared" si="0"/>
        <v>13200</v>
      </c>
      <c r="D14" s="15">
        <v>1100</v>
      </c>
      <c r="E14" s="15">
        <v>1100</v>
      </c>
      <c r="F14" s="15">
        <v>1100</v>
      </c>
      <c r="G14" s="15">
        <v>1100</v>
      </c>
      <c r="H14" s="15">
        <v>1100</v>
      </c>
      <c r="I14" s="15">
        <v>1100</v>
      </c>
      <c r="J14" s="15">
        <v>1100</v>
      </c>
      <c r="K14" s="15">
        <v>1100</v>
      </c>
      <c r="L14" s="15">
        <v>1100</v>
      </c>
      <c r="M14" s="15">
        <v>1100</v>
      </c>
      <c r="N14" s="15">
        <v>1100</v>
      </c>
      <c r="O14" s="15">
        <v>1100</v>
      </c>
    </row>
    <row r="15" spans="1:15" ht="12.75">
      <c r="A15" s="16">
        <v>222</v>
      </c>
      <c r="B15" s="17" t="s">
        <v>26</v>
      </c>
      <c r="C15" s="5">
        <f t="shared" si="0"/>
        <v>3000</v>
      </c>
      <c r="D15" s="18">
        <v>0</v>
      </c>
      <c r="E15" s="18">
        <v>0</v>
      </c>
      <c r="F15" s="18">
        <v>1500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1500</v>
      </c>
      <c r="M15" s="18">
        <v>0</v>
      </c>
      <c r="N15" s="18">
        <v>0</v>
      </c>
      <c r="O15" s="18">
        <v>0</v>
      </c>
    </row>
    <row r="16" spans="1:15" ht="17.25" customHeight="1">
      <c r="A16" s="16">
        <v>223</v>
      </c>
      <c r="B16" s="17" t="s">
        <v>27</v>
      </c>
      <c r="C16" s="5">
        <f t="shared" si="0"/>
        <v>487961</v>
      </c>
      <c r="D16" s="18">
        <f>D17+D18+D19+D20</f>
        <v>74420</v>
      </c>
      <c r="E16" s="18">
        <f>E17+E18+E19+E20</f>
        <v>116431</v>
      </c>
      <c r="F16" s="18">
        <f aca="true" t="shared" si="4" ref="F16:O16">F17+F18+F19+F20</f>
        <v>61431</v>
      </c>
      <c r="G16" s="18">
        <f t="shared" si="4"/>
        <v>59431</v>
      </c>
      <c r="H16" s="18">
        <f t="shared" si="4"/>
        <v>39431</v>
      </c>
      <c r="I16" s="18">
        <f t="shared" si="4"/>
        <v>19431</v>
      </c>
      <c r="J16" s="18">
        <f t="shared" si="4"/>
        <v>19431</v>
      </c>
      <c r="K16" s="18">
        <f t="shared" si="4"/>
        <v>39431</v>
      </c>
      <c r="L16" s="18">
        <f t="shared" si="4"/>
        <v>14631</v>
      </c>
      <c r="M16" s="18">
        <f t="shared" si="4"/>
        <v>14631</v>
      </c>
      <c r="N16" s="18">
        <f t="shared" si="4"/>
        <v>14631</v>
      </c>
      <c r="O16" s="18">
        <f t="shared" si="4"/>
        <v>14631</v>
      </c>
    </row>
    <row r="17" spans="1:15" ht="17.25" customHeight="1">
      <c r="A17" s="4"/>
      <c r="B17" s="7" t="s">
        <v>28</v>
      </c>
      <c r="C17" s="5">
        <f t="shared" si="0"/>
        <v>175561</v>
      </c>
      <c r="D17" s="15">
        <v>14620</v>
      </c>
      <c r="E17" s="15">
        <v>14631</v>
      </c>
      <c r="F17" s="15">
        <v>14631</v>
      </c>
      <c r="G17" s="15">
        <v>14631</v>
      </c>
      <c r="H17" s="15">
        <v>14631</v>
      </c>
      <c r="I17" s="15">
        <v>14631</v>
      </c>
      <c r="J17" s="15">
        <v>14631</v>
      </c>
      <c r="K17" s="15">
        <v>14631</v>
      </c>
      <c r="L17" s="15">
        <v>14631</v>
      </c>
      <c r="M17" s="15">
        <v>14631</v>
      </c>
      <c r="N17" s="15">
        <v>14631</v>
      </c>
      <c r="O17" s="15">
        <v>14631</v>
      </c>
    </row>
    <row r="18" spans="1:15" ht="15.75" customHeight="1">
      <c r="A18" s="4"/>
      <c r="B18" s="7" t="s">
        <v>29</v>
      </c>
      <c r="C18" s="5">
        <f t="shared" si="0"/>
        <v>274000</v>
      </c>
      <c r="D18" s="31">
        <v>55000</v>
      </c>
      <c r="E18" s="31">
        <v>97000</v>
      </c>
      <c r="F18" s="31">
        <v>42000</v>
      </c>
      <c r="G18" s="31">
        <v>40000</v>
      </c>
      <c r="H18" s="31">
        <v>20000</v>
      </c>
      <c r="I18" s="31">
        <v>0</v>
      </c>
      <c r="J18" s="31">
        <v>0</v>
      </c>
      <c r="K18" s="31">
        <v>20000</v>
      </c>
      <c r="L18" s="31"/>
      <c r="M18" s="31"/>
      <c r="N18" s="31"/>
      <c r="O18" s="31"/>
    </row>
    <row r="19" spans="1:15" ht="16.5" customHeight="1">
      <c r="A19" s="4"/>
      <c r="B19" s="7" t="s">
        <v>30</v>
      </c>
      <c r="C19" s="5">
        <f t="shared" si="0"/>
        <v>16800</v>
      </c>
      <c r="D19" s="31">
        <v>2100</v>
      </c>
      <c r="E19" s="31">
        <v>2100</v>
      </c>
      <c r="F19" s="31">
        <v>2100</v>
      </c>
      <c r="G19" s="31">
        <v>2100</v>
      </c>
      <c r="H19" s="31">
        <v>2100</v>
      </c>
      <c r="I19" s="31">
        <v>2100</v>
      </c>
      <c r="J19" s="31">
        <v>2100</v>
      </c>
      <c r="K19" s="31">
        <v>2100</v>
      </c>
      <c r="L19" s="31"/>
      <c r="M19" s="31"/>
      <c r="N19" s="31"/>
      <c r="O19" s="31"/>
    </row>
    <row r="20" spans="1:15" ht="17.25" customHeight="1">
      <c r="A20" s="4"/>
      <c r="B20" s="7" t="s">
        <v>31</v>
      </c>
      <c r="C20" s="5">
        <f t="shared" si="0"/>
        <v>21600</v>
      </c>
      <c r="D20" s="31">
        <v>2700</v>
      </c>
      <c r="E20" s="31">
        <v>2700</v>
      </c>
      <c r="F20" s="31">
        <v>2700</v>
      </c>
      <c r="G20" s="31">
        <v>2700</v>
      </c>
      <c r="H20" s="31">
        <v>2700</v>
      </c>
      <c r="I20" s="31">
        <v>2700</v>
      </c>
      <c r="J20" s="31">
        <v>2700</v>
      </c>
      <c r="K20" s="31">
        <v>2700</v>
      </c>
      <c r="L20" s="31"/>
      <c r="M20" s="31"/>
      <c r="N20" s="31"/>
      <c r="O20" s="31"/>
    </row>
    <row r="21" spans="1:15" ht="30" customHeight="1">
      <c r="A21" s="16">
        <v>225</v>
      </c>
      <c r="B21" s="17" t="s">
        <v>32</v>
      </c>
      <c r="C21" s="5">
        <f>SUM(D21:O21)</f>
        <v>166571.74</v>
      </c>
      <c r="D21" s="18">
        <f aca="true" t="shared" si="5" ref="D21:O21">SUM(D23:D34)</f>
        <v>9506.86</v>
      </c>
      <c r="E21" s="18">
        <f t="shared" si="5"/>
        <v>8606.86</v>
      </c>
      <c r="F21" s="18">
        <f t="shared" si="5"/>
        <v>27606.86</v>
      </c>
      <c r="G21" s="18">
        <f t="shared" si="5"/>
        <v>9506.86</v>
      </c>
      <c r="H21" s="18">
        <f t="shared" si="5"/>
        <v>28606.86</v>
      </c>
      <c r="I21" s="18">
        <f t="shared" si="5"/>
        <v>5920</v>
      </c>
      <c r="J21" s="18">
        <f t="shared" si="5"/>
        <v>26820</v>
      </c>
      <c r="K21" s="18">
        <f t="shared" si="5"/>
        <v>5920</v>
      </c>
      <c r="L21" s="18">
        <f t="shared" si="5"/>
        <v>8606.86</v>
      </c>
      <c r="M21" s="18">
        <f t="shared" si="5"/>
        <v>9506.86</v>
      </c>
      <c r="N21" s="18">
        <f t="shared" si="5"/>
        <v>8606.86</v>
      </c>
      <c r="O21" s="18">
        <f t="shared" si="5"/>
        <v>17356.86</v>
      </c>
    </row>
    <row r="22" spans="1:15" s="19" customFormat="1" ht="24.75" customHeight="1" hidden="1">
      <c r="A22" s="4"/>
      <c r="B22" s="8" t="s">
        <v>63</v>
      </c>
      <c r="C22" s="5">
        <f>SUM(D22:O22)</f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</row>
    <row r="23" spans="1:15" s="19" customFormat="1" ht="15.75" customHeight="1" hidden="1">
      <c r="A23" s="4"/>
      <c r="B23" s="8" t="s">
        <v>54</v>
      </c>
      <c r="C23" s="5">
        <f>SUM(D23:O23)</f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</row>
    <row r="24" spans="1:15" ht="13.5" customHeight="1">
      <c r="A24" s="13"/>
      <c r="B24" s="8" t="s">
        <v>33</v>
      </c>
      <c r="C24" s="5">
        <f aca="true" t="shared" si="6" ref="C24:C34">SUM(D24:O24)</f>
        <v>48000</v>
      </c>
      <c r="D24" s="15">
        <v>4000</v>
      </c>
      <c r="E24" s="15">
        <v>4000</v>
      </c>
      <c r="F24" s="15">
        <v>4000</v>
      </c>
      <c r="G24" s="15">
        <v>4000</v>
      </c>
      <c r="H24" s="15">
        <v>4000</v>
      </c>
      <c r="I24" s="15">
        <v>4000</v>
      </c>
      <c r="J24" s="15">
        <v>4000</v>
      </c>
      <c r="K24" s="15">
        <v>4000</v>
      </c>
      <c r="L24" s="15">
        <v>4000</v>
      </c>
      <c r="M24" s="15">
        <v>4000</v>
      </c>
      <c r="N24" s="15">
        <v>4000</v>
      </c>
      <c r="O24" s="15">
        <v>4000</v>
      </c>
    </row>
    <row r="25" spans="1:15" ht="26.25" customHeight="1">
      <c r="A25" s="13"/>
      <c r="B25" s="8" t="s">
        <v>34</v>
      </c>
      <c r="C25" s="5">
        <f t="shared" si="6"/>
        <v>14400</v>
      </c>
      <c r="D25" s="15">
        <v>1200</v>
      </c>
      <c r="E25" s="15">
        <v>1200</v>
      </c>
      <c r="F25" s="15">
        <v>1200</v>
      </c>
      <c r="G25" s="15">
        <v>1200</v>
      </c>
      <c r="H25" s="15">
        <v>1200</v>
      </c>
      <c r="I25" s="15">
        <v>1200</v>
      </c>
      <c r="J25" s="15">
        <v>1200</v>
      </c>
      <c r="K25" s="15">
        <v>1200</v>
      </c>
      <c r="L25" s="15">
        <v>1200</v>
      </c>
      <c r="M25" s="15">
        <v>1200</v>
      </c>
      <c r="N25" s="15">
        <v>1200</v>
      </c>
      <c r="O25" s="15">
        <v>1200</v>
      </c>
    </row>
    <row r="26" spans="1:15" ht="15.75" customHeight="1">
      <c r="A26" s="13"/>
      <c r="B26" s="8" t="s">
        <v>35</v>
      </c>
      <c r="C26" s="5">
        <f t="shared" si="6"/>
        <v>20990</v>
      </c>
      <c r="D26" s="15">
        <v>1620</v>
      </c>
      <c r="E26" s="15">
        <v>720</v>
      </c>
      <c r="F26" s="15">
        <v>720</v>
      </c>
      <c r="G26" s="15">
        <v>1620</v>
      </c>
      <c r="H26" s="15">
        <v>720</v>
      </c>
      <c r="I26" s="15">
        <v>720</v>
      </c>
      <c r="J26" s="15">
        <v>1620</v>
      </c>
      <c r="K26" s="15">
        <v>720</v>
      </c>
      <c r="L26" s="15">
        <v>720</v>
      </c>
      <c r="M26" s="15">
        <v>1620</v>
      </c>
      <c r="N26" s="15">
        <v>720</v>
      </c>
      <c r="O26" s="15">
        <v>9470</v>
      </c>
    </row>
    <row r="27" spans="1:15" ht="14.25" customHeight="1">
      <c r="A27" s="13"/>
      <c r="B27" s="8" t="s">
        <v>66</v>
      </c>
      <c r="C27" s="5">
        <f t="shared" si="6"/>
        <v>5000</v>
      </c>
      <c r="D27" s="15">
        <v>0</v>
      </c>
      <c r="E27" s="15">
        <v>0</v>
      </c>
      <c r="F27" s="15">
        <v>5000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</row>
    <row r="28" spans="1:15" ht="26.25" customHeight="1">
      <c r="A28" s="13"/>
      <c r="B28" s="8" t="s">
        <v>55</v>
      </c>
      <c r="C28" s="5">
        <f t="shared" si="6"/>
        <v>20000</v>
      </c>
      <c r="D28" s="15">
        <v>0</v>
      </c>
      <c r="E28" s="15">
        <v>0</v>
      </c>
      <c r="F28" s="15">
        <v>0</v>
      </c>
      <c r="G28" s="15">
        <v>0</v>
      </c>
      <c r="H28" s="15">
        <v>20000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23.25" customHeight="1">
      <c r="A29" s="13"/>
      <c r="B29" s="8" t="s">
        <v>36</v>
      </c>
      <c r="C29" s="5">
        <f t="shared" si="6"/>
        <v>14000</v>
      </c>
      <c r="D29" s="15">
        <v>0</v>
      </c>
      <c r="E29" s="15">
        <v>0</v>
      </c>
      <c r="F29" s="15">
        <v>14000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</row>
    <row r="30" spans="1:15" ht="16.5" customHeight="1" hidden="1">
      <c r="A30" s="13"/>
      <c r="B30" s="8" t="s">
        <v>68</v>
      </c>
      <c r="C30" s="5">
        <f t="shared" si="6"/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14.25" customHeight="1" hidden="1">
      <c r="A31" s="13"/>
      <c r="B31" s="8" t="s">
        <v>37</v>
      </c>
      <c r="C31" s="5">
        <f t="shared" si="6"/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</row>
    <row r="32" spans="1:15" ht="14.25" customHeight="1" hidden="1">
      <c r="A32" s="13"/>
      <c r="B32" s="8" t="s">
        <v>38</v>
      </c>
      <c r="C32" s="5">
        <f t="shared" si="6"/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</row>
    <row r="33" spans="1:15" ht="26.25" customHeight="1">
      <c r="A33" s="13"/>
      <c r="B33" s="8" t="s">
        <v>39</v>
      </c>
      <c r="C33" s="5">
        <f t="shared" si="6"/>
        <v>24181.74</v>
      </c>
      <c r="D33" s="15">
        <v>2686.86</v>
      </c>
      <c r="E33" s="15">
        <v>2686.86</v>
      </c>
      <c r="F33" s="15">
        <v>2686.86</v>
      </c>
      <c r="G33" s="15">
        <v>2686.86</v>
      </c>
      <c r="H33" s="15">
        <v>2686.86</v>
      </c>
      <c r="I33" s="15">
        <v>0</v>
      </c>
      <c r="J33" s="15">
        <v>0</v>
      </c>
      <c r="K33" s="15">
        <v>0</v>
      </c>
      <c r="L33" s="15">
        <v>2686.86</v>
      </c>
      <c r="M33" s="15">
        <v>2686.86</v>
      </c>
      <c r="N33" s="15">
        <v>2686.86</v>
      </c>
      <c r="O33" s="15">
        <v>2686.86</v>
      </c>
    </row>
    <row r="34" spans="1:15" ht="16.5" customHeight="1">
      <c r="A34" s="13"/>
      <c r="B34" s="8" t="s">
        <v>67</v>
      </c>
      <c r="C34" s="5">
        <f t="shared" si="6"/>
        <v>20000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20000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</row>
    <row r="35" spans="1:15" ht="17.25" customHeight="1">
      <c r="A35" s="16">
        <v>226</v>
      </c>
      <c r="B35" s="17" t="s">
        <v>40</v>
      </c>
      <c r="C35" s="5">
        <f t="shared" si="0"/>
        <v>75400</v>
      </c>
      <c r="D35" s="18">
        <f>SUM(D36:D46)</f>
        <v>2000</v>
      </c>
      <c r="E35" s="18">
        <f aca="true" t="shared" si="7" ref="E35:O35">SUM(E36:E46)</f>
        <v>6200</v>
      </c>
      <c r="F35" s="18">
        <f t="shared" si="7"/>
        <v>7200</v>
      </c>
      <c r="G35" s="18">
        <f t="shared" si="7"/>
        <v>2000</v>
      </c>
      <c r="H35" s="18">
        <f t="shared" si="7"/>
        <v>12000</v>
      </c>
      <c r="I35" s="18">
        <f t="shared" si="7"/>
        <v>2000</v>
      </c>
      <c r="J35" s="18">
        <f t="shared" si="7"/>
        <v>34000</v>
      </c>
      <c r="K35" s="18">
        <f t="shared" si="7"/>
        <v>2000</v>
      </c>
      <c r="L35" s="18">
        <f t="shared" si="7"/>
        <v>2000</v>
      </c>
      <c r="M35" s="18">
        <f t="shared" si="7"/>
        <v>2000</v>
      </c>
      <c r="N35" s="18">
        <f t="shared" si="7"/>
        <v>2000</v>
      </c>
      <c r="O35" s="18">
        <f t="shared" si="7"/>
        <v>2000</v>
      </c>
    </row>
    <row r="36" spans="1:15" ht="12.75" customHeight="1">
      <c r="A36" s="13"/>
      <c r="B36" s="8" t="s">
        <v>41</v>
      </c>
      <c r="C36" s="5">
        <f t="shared" si="0"/>
        <v>24000</v>
      </c>
      <c r="D36" s="15">
        <v>2000</v>
      </c>
      <c r="E36" s="15">
        <v>2000</v>
      </c>
      <c r="F36" s="15">
        <v>2000</v>
      </c>
      <c r="G36" s="15">
        <v>2000</v>
      </c>
      <c r="H36" s="15">
        <v>2000</v>
      </c>
      <c r="I36" s="15">
        <v>2000</v>
      </c>
      <c r="J36" s="15">
        <v>2000</v>
      </c>
      <c r="K36" s="15">
        <v>2000</v>
      </c>
      <c r="L36" s="15">
        <v>2000</v>
      </c>
      <c r="M36" s="15">
        <v>2000</v>
      </c>
      <c r="N36" s="15">
        <v>2000</v>
      </c>
      <c r="O36" s="15">
        <v>2000</v>
      </c>
    </row>
    <row r="37" spans="1:15" ht="28.5" customHeight="1">
      <c r="A37" s="13"/>
      <c r="B37" s="20" t="s">
        <v>61</v>
      </c>
      <c r="C37" s="5">
        <f t="shared" si="0"/>
        <v>2000</v>
      </c>
      <c r="D37" s="15">
        <v>0</v>
      </c>
      <c r="E37" s="15">
        <v>2000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</row>
    <row r="38" spans="1:15" ht="27" customHeight="1">
      <c r="A38" s="13"/>
      <c r="B38" s="8" t="s">
        <v>55</v>
      </c>
      <c r="C38" s="5">
        <f t="shared" si="0"/>
        <v>10000</v>
      </c>
      <c r="D38" s="15">
        <v>0</v>
      </c>
      <c r="E38" s="15">
        <v>0</v>
      </c>
      <c r="F38" s="15">
        <v>0</v>
      </c>
      <c r="G38" s="15">
        <v>0</v>
      </c>
      <c r="H38" s="15">
        <v>10000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</row>
    <row r="39" spans="1:15" ht="18.75" customHeight="1">
      <c r="A39" s="13"/>
      <c r="B39" s="8" t="s">
        <v>60</v>
      </c>
      <c r="C39" s="5">
        <f t="shared" si="0"/>
        <v>39400</v>
      </c>
      <c r="D39" s="15">
        <v>0</v>
      </c>
      <c r="E39" s="15">
        <v>2200</v>
      </c>
      <c r="F39" s="15">
        <v>5200</v>
      </c>
      <c r="G39" s="15">
        <v>0</v>
      </c>
      <c r="H39" s="15">
        <v>0</v>
      </c>
      <c r="I39" s="15">
        <v>0</v>
      </c>
      <c r="J39" s="15">
        <v>32000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</row>
    <row r="40" spans="1:15" ht="27.75" customHeight="1" hidden="1">
      <c r="A40" s="13"/>
      <c r="B40" s="8" t="s">
        <v>58</v>
      </c>
      <c r="C40" s="5">
        <f t="shared" si="0"/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</row>
    <row r="41" spans="1:15" ht="24.75" customHeight="1" hidden="1">
      <c r="A41" s="13"/>
      <c r="B41" s="8" t="s">
        <v>56</v>
      </c>
      <c r="C41" s="5">
        <f t="shared" si="0"/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</row>
    <row r="42" spans="1:15" ht="18.75" customHeight="1" hidden="1">
      <c r="A42" s="13"/>
      <c r="B42" s="8" t="s">
        <v>42</v>
      </c>
      <c r="C42" s="5">
        <f>SUM(D42:O42)</f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</row>
    <row r="43" spans="1:15" ht="18.75" customHeight="1" hidden="1">
      <c r="A43" s="13"/>
      <c r="B43" s="8" t="s">
        <v>69</v>
      </c>
      <c r="C43" s="5">
        <f t="shared" si="0"/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</row>
    <row r="44" spans="1:15" ht="18.75" customHeight="1" hidden="1">
      <c r="A44" s="13"/>
      <c r="B44" s="8" t="s">
        <v>57</v>
      </c>
      <c r="C44" s="5">
        <f t="shared" si="0"/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</row>
    <row r="45" spans="1:15" ht="26.25" customHeight="1" hidden="1">
      <c r="A45" s="13"/>
      <c r="B45" s="8" t="s">
        <v>59</v>
      </c>
      <c r="C45" s="5">
        <f t="shared" si="0"/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</row>
    <row r="46" spans="1:15" ht="40.5" customHeight="1" hidden="1">
      <c r="A46" s="13"/>
      <c r="B46" s="8" t="s">
        <v>43</v>
      </c>
      <c r="C46" s="5">
        <f t="shared" si="0"/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</row>
    <row r="47" spans="1:15" ht="15" customHeight="1">
      <c r="A47" s="16">
        <v>290</v>
      </c>
      <c r="B47" s="17" t="s">
        <v>44</v>
      </c>
      <c r="C47" s="5">
        <f t="shared" si="0"/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</row>
    <row r="48" spans="1:15" ht="26.25" customHeight="1">
      <c r="A48" s="16">
        <v>310</v>
      </c>
      <c r="B48" s="17" t="s">
        <v>45</v>
      </c>
      <c r="C48" s="5">
        <f t="shared" si="0"/>
        <v>0</v>
      </c>
      <c r="D48" s="18">
        <f aca="true" t="shared" si="8" ref="D48:O48">SUM(D49:D49)</f>
        <v>0</v>
      </c>
      <c r="E48" s="18">
        <f t="shared" si="8"/>
        <v>0</v>
      </c>
      <c r="F48" s="18">
        <f t="shared" si="8"/>
        <v>0</v>
      </c>
      <c r="G48" s="18">
        <f t="shared" si="8"/>
        <v>0</v>
      </c>
      <c r="H48" s="18">
        <f t="shared" si="8"/>
        <v>0</v>
      </c>
      <c r="I48" s="18">
        <f t="shared" si="8"/>
        <v>0</v>
      </c>
      <c r="J48" s="18">
        <f t="shared" si="8"/>
        <v>0</v>
      </c>
      <c r="K48" s="18">
        <f t="shared" si="8"/>
        <v>0</v>
      </c>
      <c r="L48" s="18">
        <f t="shared" si="8"/>
        <v>0</v>
      </c>
      <c r="M48" s="18">
        <f t="shared" si="8"/>
        <v>0</v>
      </c>
      <c r="N48" s="18">
        <f t="shared" si="8"/>
        <v>0</v>
      </c>
      <c r="O48" s="18">
        <f t="shared" si="8"/>
        <v>0</v>
      </c>
    </row>
    <row r="49" spans="1:15" s="19" customFormat="1" ht="12.75" customHeight="1" hidden="1">
      <c r="A49" s="4"/>
      <c r="B49" s="20" t="s">
        <v>64</v>
      </c>
      <c r="C49" s="5">
        <f t="shared" si="0"/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</row>
    <row r="50" spans="1:15" ht="24.75" customHeight="1">
      <c r="A50" s="16">
        <v>340</v>
      </c>
      <c r="B50" s="17" t="s">
        <v>46</v>
      </c>
      <c r="C50" s="5">
        <f t="shared" si="0"/>
        <v>260000</v>
      </c>
      <c r="D50" s="18">
        <f>SUM(D51:D52)</f>
        <v>26500</v>
      </c>
      <c r="E50" s="18">
        <f aca="true" t="shared" si="9" ref="E50:O50">SUM(E51:E52)</f>
        <v>26500</v>
      </c>
      <c r="F50" s="18">
        <f t="shared" si="9"/>
        <v>26500</v>
      </c>
      <c r="G50" s="18">
        <f t="shared" si="9"/>
        <v>26500</v>
      </c>
      <c r="H50" s="18">
        <f t="shared" si="9"/>
        <v>26500</v>
      </c>
      <c r="I50" s="18">
        <f t="shared" si="9"/>
        <v>26500</v>
      </c>
      <c r="J50" s="18">
        <f t="shared" si="9"/>
        <v>26500</v>
      </c>
      <c r="K50" s="18">
        <f t="shared" si="9"/>
        <v>26500</v>
      </c>
      <c r="L50" s="18">
        <f t="shared" si="9"/>
        <v>26500</v>
      </c>
      <c r="M50" s="18">
        <f t="shared" si="9"/>
        <v>16500</v>
      </c>
      <c r="N50" s="18">
        <f t="shared" si="9"/>
        <v>2500</v>
      </c>
      <c r="O50" s="18">
        <f t="shared" si="9"/>
        <v>2500</v>
      </c>
    </row>
    <row r="51" spans="1:15" ht="12.75" customHeight="1">
      <c r="A51" s="21"/>
      <c r="B51" s="7" t="s">
        <v>47</v>
      </c>
      <c r="C51" s="5">
        <f t="shared" si="0"/>
        <v>230000</v>
      </c>
      <c r="D51" s="15">
        <v>24000</v>
      </c>
      <c r="E51" s="15">
        <v>24000</v>
      </c>
      <c r="F51" s="15">
        <v>24000</v>
      </c>
      <c r="G51" s="15">
        <v>24000</v>
      </c>
      <c r="H51" s="15">
        <v>24000</v>
      </c>
      <c r="I51" s="15">
        <v>24000</v>
      </c>
      <c r="J51" s="15">
        <v>24000</v>
      </c>
      <c r="K51" s="15">
        <v>24000</v>
      </c>
      <c r="L51" s="15">
        <v>24000</v>
      </c>
      <c r="M51" s="15">
        <v>14000</v>
      </c>
      <c r="N51" s="15"/>
      <c r="O51" s="15"/>
    </row>
    <row r="52" spans="1:15" ht="15" customHeight="1">
      <c r="A52" s="9"/>
      <c r="B52" s="7" t="s">
        <v>48</v>
      </c>
      <c r="C52" s="5">
        <f t="shared" si="0"/>
        <v>30000</v>
      </c>
      <c r="D52" s="15">
        <v>2500</v>
      </c>
      <c r="E52" s="15">
        <v>2500</v>
      </c>
      <c r="F52" s="15">
        <v>2500</v>
      </c>
      <c r="G52" s="15">
        <v>2500</v>
      </c>
      <c r="H52" s="15">
        <v>2500</v>
      </c>
      <c r="I52" s="15">
        <v>2500</v>
      </c>
      <c r="J52" s="15">
        <v>2500</v>
      </c>
      <c r="K52" s="15">
        <v>2500</v>
      </c>
      <c r="L52" s="15">
        <v>2500</v>
      </c>
      <c r="M52" s="15">
        <v>2500</v>
      </c>
      <c r="N52" s="15">
        <v>2500</v>
      </c>
      <c r="O52" s="15">
        <v>2500</v>
      </c>
    </row>
    <row r="53" spans="1:15" ht="27" customHeight="1">
      <c r="A53" s="38" t="s">
        <v>49</v>
      </c>
      <c r="B53" s="38"/>
      <c r="C53" s="5">
        <f aca="true" t="shared" si="10" ref="C53:O53">C5+C6+C10+C11+C15+C16+C21+C35+C47+C48+C50</f>
        <v>3521064.74</v>
      </c>
      <c r="D53" s="5">
        <f t="shared" si="10"/>
        <v>280020.86</v>
      </c>
      <c r="E53" s="5">
        <f t="shared" si="10"/>
        <v>322737.86</v>
      </c>
      <c r="F53" s="5">
        <f t="shared" si="10"/>
        <v>313975.86</v>
      </c>
      <c r="G53" s="5">
        <f t="shared" si="10"/>
        <v>271551.86</v>
      </c>
      <c r="H53" s="5">
        <f t="shared" si="10"/>
        <v>438193.86</v>
      </c>
      <c r="I53" s="5">
        <f t="shared" si="10"/>
        <v>420661</v>
      </c>
      <c r="J53" s="5">
        <f t="shared" si="10"/>
        <v>312113</v>
      </c>
      <c r="K53" s="5">
        <f t="shared" si="10"/>
        <v>289629</v>
      </c>
      <c r="L53" s="5">
        <f t="shared" si="10"/>
        <v>211727.86</v>
      </c>
      <c r="M53" s="5">
        <f t="shared" si="10"/>
        <v>227167.86</v>
      </c>
      <c r="N53" s="5">
        <f t="shared" si="10"/>
        <v>212267.86</v>
      </c>
      <c r="O53" s="5">
        <f t="shared" si="10"/>
        <v>221017.86</v>
      </c>
    </row>
    <row r="54" ht="12.75">
      <c r="C54" s="10"/>
    </row>
    <row r="55" ht="12.75">
      <c r="B55" s="1" t="s">
        <v>50</v>
      </c>
    </row>
    <row r="56" spans="3:11" ht="12.75">
      <c r="C56" s="6"/>
      <c r="K56" s="6"/>
    </row>
    <row r="57" spans="2:15" ht="12.75">
      <c r="B57" s="1" t="s">
        <v>51</v>
      </c>
      <c r="C57" s="6"/>
      <c r="M57" s="39" t="s">
        <v>52</v>
      </c>
      <c r="N57" s="40"/>
      <c r="O57" s="40"/>
    </row>
    <row r="58" spans="3:15" ht="12.7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3" ht="12.75">
      <c r="B59" s="11" t="s">
        <v>53</v>
      </c>
      <c r="C59" s="11"/>
    </row>
    <row r="60" ht="12.75">
      <c r="B60" s="6"/>
    </row>
    <row r="61" ht="12.75">
      <c r="C61" s="6"/>
    </row>
    <row r="62" ht="12.75">
      <c r="C62" s="12"/>
    </row>
  </sheetData>
  <mergeCells count="10">
    <mergeCell ref="A53:B53"/>
    <mergeCell ref="M57:O57"/>
    <mergeCell ref="A1:O1"/>
    <mergeCell ref="A3:A4"/>
    <mergeCell ref="B3:B4"/>
    <mergeCell ref="C3:C4"/>
    <mergeCell ref="D3:F3"/>
    <mergeCell ref="G3:I3"/>
    <mergeCell ref="J3:L3"/>
    <mergeCell ref="M3:O3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2013-01-10T03:32:06Z</cp:lastPrinted>
  <dcterms:created xsi:type="dcterms:W3CDTF">1996-10-08T23:32:33Z</dcterms:created>
  <dcterms:modified xsi:type="dcterms:W3CDTF">2013-08-19T02:14:22Z</dcterms:modified>
  <cp:category/>
  <cp:version/>
  <cp:contentType/>
  <cp:contentStatus/>
</cp:coreProperties>
</file>